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07. ITQ_5월_정기\10. 기출공지\105_엑셀\"/>
    </mc:Choice>
  </mc:AlternateContent>
  <xr:revisionPtr revIDLastSave="0" documentId="13_ncr:1_{1AF16E8E-76A1-4C65-88ED-C173D416DF5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12" r:id="rId4"/>
  </sheets>
  <definedNames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연회비">제1작업!$F$5:$F$12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3" l="1"/>
  <c r="H15" i="3"/>
  <c r="H10" i="3"/>
  <c r="H6" i="3"/>
  <c r="C16" i="3"/>
  <c r="C11" i="3"/>
  <c r="C7" i="3"/>
  <c r="C18" i="3" s="1"/>
  <c r="H11" i="2"/>
  <c r="J13" i="1"/>
  <c r="E13" i="1"/>
  <c r="E14" i="1"/>
  <c r="J14" i="1"/>
  <c r="J8" i="1"/>
  <c r="J10" i="1"/>
  <c r="J9" i="1"/>
  <c r="J12" i="1"/>
  <c r="J5" i="1"/>
  <c r="J6" i="1"/>
  <c r="J11" i="1"/>
  <c r="J7" i="1"/>
  <c r="I7" i="1"/>
  <c r="I11" i="1"/>
  <c r="I6" i="1"/>
  <c r="I5" i="1"/>
  <c r="I12" i="1"/>
  <c r="I9" i="1"/>
  <c r="I10" i="1"/>
  <c r="I8" i="1"/>
</calcChain>
</file>

<file path=xl/sharedStrings.xml><?xml version="1.0" encoding="utf-8"?>
<sst xmlns="http://schemas.openxmlformats.org/spreadsheetml/2006/main" count="150" uniqueCount="47">
  <si>
    <t>전체 개수</t>
  </si>
  <si>
    <t>전체 평균</t>
  </si>
  <si>
    <t>순위</t>
  </si>
  <si>
    <t>관리코드</t>
  </si>
  <si>
    <t>카드명</t>
  </si>
  <si>
    <t>프로모션</t>
  </si>
  <si>
    <t>카드사</t>
  </si>
  <si>
    <t>가입자수</t>
  </si>
  <si>
    <t>관리점</t>
  </si>
  <si>
    <t>라이크 펀 퍼플</t>
  </si>
  <si>
    <t>통신비할인</t>
  </si>
  <si>
    <t>탄탄대로 2030</t>
  </si>
  <si>
    <t>커피할인</t>
  </si>
  <si>
    <t>올원 파이</t>
  </si>
  <si>
    <t>넷플릭스</t>
  </si>
  <si>
    <t>청춘대로 티톡</t>
  </si>
  <si>
    <t>마일리지 블랙</t>
  </si>
  <si>
    <t>힙스터 취향저격</t>
  </si>
  <si>
    <t>마일앤조이</t>
  </si>
  <si>
    <t>에이스플러스</t>
  </si>
  <si>
    <t>포인트
적립률</t>
    <phoneticPr fontId="2" type="noConversion"/>
  </si>
  <si>
    <t>가입자수</t>
    <phoneticPr fontId="2" type="noConversion"/>
  </si>
  <si>
    <t>DJ2-31</t>
    <phoneticPr fontId="2" type="noConversion"/>
  </si>
  <si>
    <t>VX3-92</t>
    <phoneticPr fontId="2" type="noConversion"/>
  </si>
  <si>
    <t>EG3-71</t>
    <phoneticPr fontId="2" type="noConversion"/>
  </si>
  <si>
    <t>GN1-97</t>
    <phoneticPr fontId="2" type="noConversion"/>
  </si>
  <si>
    <t>BJ3-76</t>
    <phoneticPr fontId="2" type="noConversion"/>
  </si>
  <si>
    <t>VR1-61</t>
    <phoneticPr fontId="2" type="noConversion"/>
  </si>
  <si>
    <t>QH3-78</t>
    <phoneticPr fontId="2" type="noConversion"/>
  </si>
  <si>
    <t>DH2-62</t>
    <phoneticPr fontId="2" type="noConversion"/>
  </si>
  <si>
    <t>카드명</t>
    <phoneticPr fontId="2" type="noConversion"/>
  </si>
  <si>
    <t>연회비
(단위:원)</t>
    <phoneticPr fontId="2" type="noConversion"/>
  </si>
  <si>
    <t>통신비할인 카드 가입자수 평균</t>
    <phoneticPr fontId="2" type="noConversion"/>
  </si>
  <si>
    <t>커피할인 프로모션 개수</t>
    <phoneticPr fontId="2" type="noConversion"/>
  </si>
  <si>
    <t>가장 높은 연회비(단위:원)</t>
    <phoneticPr fontId="2" type="noConversion"/>
  </si>
  <si>
    <t>대한</t>
    <phoneticPr fontId="2" type="noConversion"/>
  </si>
  <si>
    <t>태평</t>
    <phoneticPr fontId="2" type="noConversion"/>
  </si>
  <si>
    <t>건국</t>
    <phoneticPr fontId="2" type="noConversion"/>
  </si>
  <si>
    <t>커피할인</t>
    <phoneticPr fontId="2" type="noConversion"/>
  </si>
  <si>
    <t>&gt;=200000</t>
    <phoneticPr fontId="2" type="noConversion"/>
  </si>
  <si>
    <t>태평 카드사 가입자수 전체 합계</t>
    <phoneticPr fontId="2" type="noConversion"/>
  </si>
  <si>
    <t xml:space="preserve"> 태평  평균</t>
  </si>
  <si>
    <t xml:space="preserve"> 대한  평균</t>
  </si>
  <si>
    <t xml:space="preserve"> 건국  평균</t>
  </si>
  <si>
    <t xml:space="preserve"> 태평  개수</t>
  </si>
  <si>
    <t xml:space="preserve"> 대한  개수</t>
  </si>
  <si>
    <t xml:space="preserve"> 건국  개수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</si>
</sst>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#,##0_ "/>
    <numFmt numFmtId="177" formatCode="#,##0&quot;원&quot;"/>
    <numFmt numFmtId="178" formatCode="_-* #,##0.0000_-;\-* #,##0.0000_-;_-* &quot;-&quot;_-;_-@_-"/>
    <numFmt numFmtId="179" formatCode="0.0%"/>
    <numFmt numFmtId="180" formatCode="#,##0&quot;명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right" vertical="center"/>
    </xf>
    <xf numFmtId="41" fontId="3" fillId="0" borderId="4" xfId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41" fontId="3" fillId="0" borderId="9" xfId="1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41" fontId="3" fillId="0" borderId="0" xfId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41" fontId="3" fillId="0" borderId="9" xfId="1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41" fontId="3" fillId="0" borderId="5" xfId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41" fontId="3" fillId="0" borderId="1" xfId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1" fontId="3" fillId="0" borderId="4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178" fontId="3" fillId="0" borderId="0" xfId="1" applyNumberFormat="1" applyFont="1">
      <alignment vertical="center"/>
    </xf>
    <xf numFmtId="0" fontId="3" fillId="0" borderId="0" xfId="0" applyFont="1" applyAlignment="1">
      <alignment horizontal="center" vertical="center"/>
    </xf>
    <xf numFmtId="179" fontId="3" fillId="0" borderId="4" xfId="2" applyNumberFormat="1" applyFont="1" applyBorder="1" applyAlignment="1">
      <alignment horizontal="right" vertical="center"/>
    </xf>
    <xf numFmtId="179" fontId="3" fillId="0" borderId="1" xfId="2" applyNumberFormat="1" applyFont="1" applyBorder="1" applyAlignment="1">
      <alignment horizontal="right" vertical="center"/>
    </xf>
    <xf numFmtId="179" fontId="3" fillId="0" borderId="9" xfId="2" applyNumberFormat="1" applyFont="1" applyBorder="1" applyAlignment="1">
      <alignment horizontal="right" vertical="center"/>
    </xf>
    <xf numFmtId="180" fontId="3" fillId="0" borderId="4" xfId="1" applyNumberFormat="1" applyFont="1" applyBorder="1" applyAlignment="1">
      <alignment horizontal="right" vertical="center"/>
    </xf>
    <xf numFmtId="180" fontId="3" fillId="0" borderId="1" xfId="1" applyNumberFormat="1" applyFont="1" applyBorder="1" applyAlignment="1">
      <alignment horizontal="right" vertical="center"/>
    </xf>
    <xf numFmtId="180" fontId="3" fillId="0" borderId="9" xfId="1" applyNumberFormat="1" applyFont="1" applyBorder="1" applyAlignment="1">
      <alignment horizontal="right" vertical="center"/>
    </xf>
    <xf numFmtId="180" fontId="3" fillId="0" borderId="0" xfId="0" applyNumberFormat="1" applyFont="1">
      <alignment vertical="center"/>
    </xf>
    <xf numFmtId="41" fontId="3" fillId="0" borderId="0" xfId="1" applyFo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41" fontId="3" fillId="0" borderId="23" xfId="1" applyFont="1" applyBorder="1" applyAlignment="1">
      <alignment horizontal="center" vertical="center"/>
    </xf>
    <xf numFmtId="41" fontId="3" fillId="0" borderId="23" xfId="1" applyFont="1" applyBorder="1" applyAlignment="1">
      <alignment horizontal="right" vertical="center"/>
    </xf>
    <xf numFmtId="179" fontId="3" fillId="0" borderId="23" xfId="2" applyNumberFormat="1" applyFont="1" applyBorder="1" applyAlignment="1">
      <alignment horizontal="right" vertical="center"/>
    </xf>
    <xf numFmtId="180" fontId="3" fillId="0" borderId="23" xfId="1" applyNumberFormat="1" applyFont="1" applyBorder="1" applyAlignment="1">
      <alignment horizontal="right" vertical="center"/>
    </xf>
    <xf numFmtId="0" fontId="4" fillId="0" borderId="1" xfId="1" applyNumberFormat="1" applyFont="1" applyBorder="1" applyAlignment="1">
      <alignment horizontal="center" vertical="center"/>
    </xf>
    <xf numFmtId="41" fontId="4" fillId="0" borderId="1" xfId="1" applyFont="1" applyBorder="1" applyAlignment="1">
      <alignment horizontal="center" vertical="center"/>
    </xf>
    <xf numFmtId="179" fontId="3" fillId="0" borderId="0" xfId="2" applyNumberFormat="1" applyFont="1" applyBorder="1" applyAlignment="1">
      <alignment horizontal="right" vertical="center"/>
    </xf>
    <xf numFmtId="180" fontId="3" fillId="0" borderId="0" xfId="1" applyNumberFormat="1" applyFont="1" applyBorder="1" applyAlignment="1">
      <alignment horizontal="right" vertical="center"/>
    </xf>
    <xf numFmtId="41" fontId="4" fillId="0" borderId="0" xfId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태평 및 건국 카드사 가입자 현황</a:t>
            </a:r>
            <a:endParaRPr lang="ko-KR" sz="2000" b="1"/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연회비(단위:원)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(제1작업!$C$5:$C$8,제1작업!$C$11:$C$12)</c:f>
              <c:strCache>
                <c:ptCount val="6"/>
                <c:pt idx="0">
                  <c:v>청춘대로 티톡</c:v>
                </c:pt>
                <c:pt idx="1">
                  <c:v>올원 파이</c:v>
                </c:pt>
                <c:pt idx="2">
                  <c:v>라이크 펀 퍼플</c:v>
                </c:pt>
                <c:pt idx="3">
                  <c:v>에이스플러스</c:v>
                </c:pt>
                <c:pt idx="4">
                  <c:v>탄탄대로 2030</c:v>
                </c:pt>
                <c:pt idx="5">
                  <c:v>마일리지 블랙</c:v>
                </c:pt>
              </c:strCache>
            </c:strRef>
          </c:cat>
          <c:val>
            <c:numRef>
              <c:f>(제1작업!$F$5:$F$8,제1작업!$F$11:$F$12)</c:f>
              <c:numCache>
                <c:formatCode>_(* #,##0_);_(* \(#,##0\);_(* "-"_);_(@_)</c:formatCode>
                <c:ptCount val="6"/>
                <c:pt idx="0">
                  <c:v>10000</c:v>
                </c:pt>
                <c:pt idx="1">
                  <c:v>8000</c:v>
                </c:pt>
                <c:pt idx="2">
                  <c:v>120000</c:v>
                </c:pt>
                <c:pt idx="3">
                  <c:v>5000</c:v>
                </c:pt>
                <c:pt idx="4">
                  <c:v>30000</c:v>
                </c:pt>
                <c:pt idx="5">
                  <c:v>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9-4D7D-BD0C-67AC9C034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12584575"/>
        <c:axId val="2012582911"/>
      </c:barChart>
      <c:lineChart>
        <c:grouping val="standar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가입자수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59-4D7D-BD0C-67AC9C0342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(제1작업!$C$5:$C$8,제1작업!$C$11:$C$12)</c:f>
              <c:strCache>
                <c:ptCount val="6"/>
                <c:pt idx="0">
                  <c:v>청춘대로 티톡</c:v>
                </c:pt>
                <c:pt idx="1">
                  <c:v>올원 파이</c:v>
                </c:pt>
                <c:pt idx="2">
                  <c:v>라이크 펀 퍼플</c:v>
                </c:pt>
                <c:pt idx="3">
                  <c:v>에이스플러스</c:v>
                </c:pt>
                <c:pt idx="4">
                  <c:v>탄탄대로 2030</c:v>
                </c:pt>
                <c:pt idx="5">
                  <c:v>마일리지 블랙</c:v>
                </c:pt>
              </c:strCache>
            </c:strRef>
          </c:cat>
          <c:val>
            <c:numRef>
              <c:f>(제1작업!$H$5:$H$8,제1작업!$H$11:$H$12)</c:f>
              <c:numCache>
                <c:formatCode>#,##0"명"</c:formatCode>
                <c:ptCount val="6"/>
                <c:pt idx="0">
                  <c:v>31566</c:v>
                </c:pt>
                <c:pt idx="1">
                  <c:v>33289</c:v>
                </c:pt>
                <c:pt idx="2">
                  <c:v>14820</c:v>
                </c:pt>
                <c:pt idx="3">
                  <c:v>27065</c:v>
                </c:pt>
                <c:pt idx="4">
                  <c:v>74609</c:v>
                </c:pt>
                <c:pt idx="5">
                  <c:v>4062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59-4D7D-BD0C-67AC9C034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273599"/>
        <c:axId val="1662272351"/>
      </c:lineChart>
      <c:catAx>
        <c:axId val="2012584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12582911"/>
        <c:crosses val="autoZero"/>
        <c:auto val="1"/>
        <c:lblAlgn val="ctr"/>
        <c:lblOffset val="100"/>
        <c:noMultiLvlLbl val="0"/>
      </c:catAx>
      <c:valAx>
        <c:axId val="2012582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012584575"/>
        <c:crosses val="autoZero"/>
        <c:crossBetween val="between"/>
      </c:valAx>
      <c:valAx>
        <c:axId val="1662272351"/>
        <c:scaling>
          <c:orientation val="minMax"/>
        </c:scaling>
        <c:delete val="0"/>
        <c:axPos val="r"/>
        <c:numFmt formatCode="#,##0&quot;명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662273599"/>
        <c:crosses val="max"/>
        <c:crossBetween val="between"/>
        <c:majorUnit val="20000"/>
      </c:valAx>
      <c:catAx>
        <c:axId val="166227359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62272351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36C9A37-9E47-4DEB-926A-C61A2EB66EC4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125730</xdr:rowOff>
    </xdr:from>
    <xdr:to>
      <xdr:col>6</xdr:col>
      <xdr:colOff>552450</xdr:colOff>
      <xdr:row>2</xdr:row>
      <xdr:rowOff>224790</xdr:rowOff>
    </xdr:to>
    <xdr:sp macro="" textlink="">
      <xdr:nvSpPr>
        <xdr:cNvPr id="3" name="배지 2">
          <a:extLst>
            <a:ext uri="{FF2B5EF4-FFF2-40B4-BE49-F238E27FC236}">
              <a16:creationId xmlns:a16="http://schemas.microsoft.com/office/drawing/2014/main" id="{215462F2-3712-488F-9A79-1DECCA48B09C}"/>
            </a:ext>
          </a:extLst>
        </xdr:cNvPr>
        <xdr:cNvSpPr/>
      </xdr:nvSpPr>
      <xdr:spPr>
        <a:xfrm>
          <a:off x="129540" y="125730"/>
          <a:ext cx="5429250" cy="754380"/>
        </a:xfrm>
        <a:prstGeom prst="plaque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5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월 프로모션 카드 순위</a:t>
          </a:r>
        </a:p>
      </xdr:txBody>
    </xdr:sp>
    <xdr:clientData/>
  </xdr:twoCellAnchor>
  <xdr:twoCellAnchor>
    <xdr:from>
      <xdr:col>7</xdr:col>
      <xdr:colOff>0</xdr:colOff>
      <xdr:row>0</xdr:row>
      <xdr:rowOff>114300</xdr:rowOff>
    </xdr:from>
    <xdr:to>
      <xdr:col>10</xdr:col>
      <xdr:colOff>0</xdr:colOff>
      <xdr:row>2</xdr:row>
      <xdr:rowOff>236220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4E0BF282-B491-49A9-8E2F-E7A2C3290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7880" y="114300"/>
          <a:ext cx="2834640" cy="777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2897" cy="6069724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75441427-A1F2-4AE9-B678-82C7847CE0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0.47578</cdr:x>
      <cdr:y>0.12092</cdr:y>
    </cdr:from>
    <cdr:to>
      <cdr:x>0.62294</cdr:x>
      <cdr:y>0.21052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211C0558-5E52-4D90-97BD-1D006684BE70}"/>
            </a:ext>
          </a:extLst>
        </cdr:cNvPr>
        <cdr:cNvSpPr/>
      </cdr:nvSpPr>
      <cdr:spPr>
        <a:xfrm xmlns:a="http://schemas.openxmlformats.org/drawingml/2006/main">
          <a:off x="4421352" y="733972"/>
          <a:ext cx="1367587" cy="543835"/>
        </a:xfrm>
        <a:prstGeom xmlns:a="http://schemas.openxmlformats.org/drawingml/2006/main" prst="wedgeRoundRectCallout">
          <a:avLst>
            <a:gd name="adj1" fmla="val 92322"/>
            <a:gd name="adj2" fmla="val -13029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최다 가입자수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9"/>
  <sheetViews>
    <sheetView tabSelected="1" zoomScaleNormal="100" workbookViewId="0">
      <selection activeCell="E17" sqref="E17"/>
    </sheetView>
  </sheetViews>
  <sheetFormatPr defaultColWidth="8.75" defaultRowHeight="13.5" x14ac:dyDescent="0.3"/>
  <cols>
    <col min="1" max="1" width="1.75" style="1" customWidth="1"/>
    <col min="2" max="2" width="10.125" style="1" customWidth="1"/>
    <col min="3" max="3" width="15.875" style="1" bestFit="1" customWidth="1"/>
    <col min="4" max="5" width="12.375" style="1" customWidth="1"/>
    <col min="6" max="6" width="13.25" style="1" customWidth="1"/>
    <col min="7" max="7" width="11.75" style="1" customWidth="1"/>
    <col min="8" max="8" width="13.75" style="1" customWidth="1"/>
    <col min="9" max="10" width="11.125" style="1" customWidth="1"/>
    <col min="11" max="11" width="8.75" style="1"/>
    <col min="12" max="12" width="14.375" style="1" customWidth="1"/>
    <col min="13" max="16384" width="8.75" style="1"/>
  </cols>
  <sheetData>
    <row r="1" spans="2:10" ht="25.9" customHeight="1" x14ac:dyDescent="0.3"/>
    <row r="2" spans="2:10" ht="25.9" customHeight="1" x14ac:dyDescent="0.3"/>
    <row r="3" spans="2:10" ht="25.9" customHeight="1" thickBot="1" x14ac:dyDescent="0.35"/>
    <row r="4" spans="2:10" ht="27.75" thickBot="1" x14ac:dyDescent="0.35">
      <c r="B4" s="15" t="s">
        <v>3</v>
      </c>
      <c r="C4" s="16" t="s">
        <v>4</v>
      </c>
      <c r="D4" s="16" t="s">
        <v>5</v>
      </c>
      <c r="E4" s="7" t="s">
        <v>6</v>
      </c>
      <c r="F4" s="7" t="s">
        <v>31</v>
      </c>
      <c r="G4" s="7" t="s">
        <v>20</v>
      </c>
      <c r="H4" s="7" t="s">
        <v>7</v>
      </c>
      <c r="I4" s="16" t="s">
        <v>2</v>
      </c>
      <c r="J4" s="17" t="s">
        <v>8</v>
      </c>
    </row>
    <row r="5" spans="2:10" ht="21" customHeight="1" x14ac:dyDescent="0.3">
      <c r="B5" s="21" t="s">
        <v>25</v>
      </c>
      <c r="C5" s="22" t="s">
        <v>15</v>
      </c>
      <c r="D5" s="22" t="s">
        <v>10</v>
      </c>
      <c r="E5" s="25" t="s">
        <v>36</v>
      </c>
      <c r="F5" s="4">
        <v>10000</v>
      </c>
      <c r="G5" s="31">
        <v>0.02</v>
      </c>
      <c r="H5" s="34">
        <v>31566</v>
      </c>
      <c r="I5" s="22" t="str">
        <f t="shared" ref="I5:I12" si="0">_xlfn.RANK.EQ(G5,$G$5:$G$12)&amp;"위"</f>
        <v>6위</v>
      </c>
      <c r="J5" s="10" t="str">
        <f t="shared" ref="J5:J12" si="1">CHOOSE(MID(B5,3,1),"직영점","대리점","이벤트행사")</f>
        <v>직영점</v>
      </c>
    </row>
    <row r="6" spans="2:10" ht="21" customHeight="1" x14ac:dyDescent="0.3">
      <c r="B6" s="5" t="s">
        <v>24</v>
      </c>
      <c r="C6" s="2" t="s">
        <v>13</v>
      </c>
      <c r="D6" s="2" t="s">
        <v>14</v>
      </c>
      <c r="E6" s="26" t="s">
        <v>37</v>
      </c>
      <c r="F6" s="3">
        <v>8000</v>
      </c>
      <c r="G6" s="32">
        <v>0.03</v>
      </c>
      <c r="H6" s="35">
        <v>33289</v>
      </c>
      <c r="I6" s="2" t="str">
        <f t="shared" si="0"/>
        <v>2위</v>
      </c>
      <c r="J6" s="11" t="str">
        <f t="shared" si="1"/>
        <v>이벤트행사</v>
      </c>
    </row>
    <row r="7" spans="2:10" ht="21" customHeight="1" x14ac:dyDescent="0.3">
      <c r="B7" s="5" t="s">
        <v>22</v>
      </c>
      <c r="C7" s="2" t="s">
        <v>9</v>
      </c>
      <c r="D7" s="2" t="s">
        <v>10</v>
      </c>
      <c r="E7" s="26" t="s">
        <v>36</v>
      </c>
      <c r="F7" s="3">
        <v>120000</v>
      </c>
      <c r="G7" s="32">
        <v>2.1000000000000001E-2</v>
      </c>
      <c r="H7" s="35">
        <v>14820</v>
      </c>
      <c r="I7" s="2" t="str">
        <f t="shared" si="0"/>
        <v>5위</v>
      </c>
      <c r="J7" s="11" t="str">
        <f t="shared" si="1"/>
        <v>대리점</v>
      </c>
    </row>
    <row r="8" spans="2:10" ht="21" customHeight="1" x14ac:dyDescent="0.3">
      <c r="B8" s="5" t="s">
        <v>29</v>
      </c>
      <c r="C8" s="2" t="s">
        <v>19</v>
      </c>
      <c r="D8" s="2" t="s">
        <v>12</v>
      </c>
      <c r="E8" s="26" t="s">
        <v>37</v>
      </c>
      <c r="F8" s="3">
        <v>5000</v>
      </c>
      <c r="G8" s="32">
        <v>0.03</v>
      </c>
      <c r="H8" s="35">
        <v>27065</v>
      </c>
      <c r="I8" s="2" t="str">
        <f t="shared" si="0"/>
        <v>2위</v>
      </c>
      <c r="J8" s="11" t="str">
        <f t="shared" si="1"/>
        <v>대리점</v>
      </c>
    </row>
    <row r="9" spans="2:10" ht="21" customHeight="1" x14ac:dyDescent="0.3">
      <c r="B9" s="5" t="s">
        <v>27</v>
      </c>
      <c r="C9" s="2" t="s">
        <v>17</v>
      </c>
      <c r="D9" s="2" t="s">
        <v>12</v>
      </c>
      <c r="E9" s="26" t="s">
        <v>35</v>
      </c>
      <c r="F9" s="3">
        <v>15000</v>
      </c>
      <c r="G9" s="32">
        <v>0.03</v>
      </c>
      <c r="H9" s="35">
        <v>48683</v>
      </c>
      <c r="I9" s="2" t="str">
        <f t="shared" si="0"/>
        <v>2위</v>
      </c>
      <c r="J9" s="11" t="str">
        <f t="shared" si="1"/>
        <v>직영점</v>
      </c>
    </row>
    <row r="10" spans="2:10" ht="21" customHeight="1" x14ac:dyDescent="0.3">
      <c r="B10" s="5" t="s">
        <v>28</v>
      </c>
      <c r="C10" s="2" t="s">
        <v>18</v>
      </c>
      <c r="D10" s="2" t="s">
        <v>10</v>
      </c>
      <c r="E10" s="26" t="s">
        <v>35</v>
      </c>
      <c r="F10" s="3">
        <v>5000</v>
      </c>
      <c r="G10" s="32">
        <v>1.4999999999999999E-2</v>
      </c>
      <c r="H10" s="35">
        <v>36289</v>
      </c>
      <c r="I10" s="2" t="str">
        <f t="shared" si="0"/>
        <v>7위</v>
      </c>
      <c r="J10" s="11" t="str">
        <f t="shared" si="1"/>
        <v>이벤트행사</v>
      </c>
    </row>
    <row r="11" spans="2:10" ht="21" customHeight="1" x14ac:dyDescent="0.3">
      <c r="B11" s="5" t="s">
        <v>23</v>
      </c>
      <c r="C11" s="2" t="s">
        <v>11</v>
      </c>
      <c r="D11" s="2" t="s">
        <v>12</v>
      </c>
      <c r="E11" s="26" t="s">
        <v>37</v>
      </c>
      <c r="F11" s="3">
        <v>30000</v>
      </c>
      <c r="G11" s="32">
        <v>1.4999999999999999E-2</v>
      </c>
      <c r="H11" s="35">
        <v>74609</v>
      </c>
      <c r="I11" s="2" t="str">
        <f t="shared" si="0"/>
        <v>7위</v>
      </c>
      <c r="J11" s="11" t="str">
        <f t="shared" si="1"/>
        <v>이벤트행사</v>
      </c>
    </row>
    <row r="12" spans="2:10" ht="21" customHeight="1" thickBot="1" x14ac:dyDescent="0.35">
      <c r="B12" s="23" t="s">
        <v>26</v>
      </c>
      <c r="C12" s="24" t="s">
        <v>16</v>
      </c>
      <c r="D12" s="24" t="s">
        <v>14</v>
      </c>
      <c r="E12" s="14" t="s">
        <v>36</v>
      </c>
      <c r="F12" s="6">
        <v>300000</v>
      </c>
      <c r="G12" s="33">
        <v>0.05</v>
      </c>
      <c r="H12" s="36">
        <v>4062</v>
      </c>
      <c r="I12" s="24" t="str">
        <f t="shared" si="0"/>
        <v>1위</v>
      </c>
      <c r="J12" s="12" t="str">
        <f t="shared" si="1"/>
        <v>이벤트행사</v>
      </c>
    </row>
    <row r="13" spans="2:10" ht="21" customHeight="1" x14ac:dyDescent="0.3">
      <c r="B13" s="50" t="s">
        <v>32</v>
      </c>
      <c r="C13" s="51"/>
      <c r="D13" s="52"/>
      <c r="E13" s="4">
        <f>ROUNDUP(DAVERAGE(B4:H12,7,D4:D5),0)</f>
        <v>27559</v>
      </c>
      <c r="F13" s="53"/>
      <c r="G13" s="55" t="s">
        <v>34</v>
      </c>
      <c r="H13" s="51"/>
      <c r="I13" s="52"/>
      <c r="J13" s="18">
        <f>MAX(연회비)</f>
        <v>300000</v>
      </c>
    </row>
    <row r="14" spans="2:10" ht="21" customHeight="1" thickBot="1" x14ac:dyDescent="0.35">
      <c r="B14" s="56" t="s">
        <v>33</v>
      </c>
      <c r="C14" s="57"/>
      <c r="D14" s="58"/>
      <c r="E14" s="14">
        <f>COUNTIF(D5:D12,"커피할인")</f>
        <v>3</v>
      </c>
      <c r="F14" s="54"/>
      <c r="G14" s="8" t="s">
        <v>30</v>
      </c>
      <c r="H14" s="24" t="s">
        <v>15</v>
      </c>
      <c r="I14" s="19" t="s">
        <v>21</v>
      </c>
      <c r="J14" s="13">
        <f>VLOOKUP(H14,C5:H12,6,0)</f>
        <v>31566</v>
      </c>
    </row>
    <row r="16" spans="2:10" x14ac:dyDescent="0.3">
      <c r="E16" s="27"/>
    </row>
    <row r="17" spans="5:12" x14ac:dyDescent="0.3">
      <c r="E17" s="38"/>
      <c r="I17" s="27"/>
      <c r="L17" s="29"/>
    </row>
    <row r="18" spans="5:12" x14ac:dyDescent="0.3">
      <c r="H18" s="37"/>
    </row>
    <row r="19" spans="5:12" x14ac:dyDescent="0.3">
      <c r="E19" s="28"/>
    </row>
  </sheetData>
  <sortState xmlns:xlrd2="http://schemas.microsoft.com/office/spreadsheetml/2017/richdata2" ref="A5:L12">
    <sortCondition ref="A5:A12"/>
  </sortState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1">
      <formula>$H5&lt;=30000</formula>
    </cfRule>
  </conditionalFormatting>
  <dataValidations count="1">
    <dataValidation type="list" allowBlank="1" showInputMessage="1" showErrorMessage="1" sqref="H14" xr:uid="{00000000-0002-0000-0000-000000000000}">
      <formula1>$C$5:$C$12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2"/>
  <sheetViews>
    <sheetView zoomScale="115" zoomScaleNormal="115" workbookViewId="0">
      <selection activeCell="H23" sqref="H23"/>
    </sheetView>
  </sheetViews>
  <sheetFormatPr defaultColWidth="8.75" defaultRowHeight="13.5" x14ac:dyDescent="0.3"/>
  <cols>
    <col min="1" max="1" width="1.75" style="1" customWidth="1"/>
    <col min="2" max="2" width="10.125" style="1" customWidth="1"/>
    <col min="3" max="3" width="15.875" style="1" bestFit="1" customWidth="1"/>
    <col min="4" max="5" width="12.375" style="1" customWidth="1"/>
    <col min="6" max="6" width="13.25" style="1" customWidth="1"/>
    <col min="7" max="7" width="11.75" style="1" customWidth="1"/>
    <col min="8" max="8" width="13.7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5" t="s">
        <v>3</v>
      </c>
      <c r="C2" s="16" t="s">
        <v>4</v>
      </c>
      <c r="D2" s="16" t="s">
        <v>5</v>
      </c>
      <c r="E2" s="7" t="s">
        <v>6</v>
      </c>
      <c r="F2" s="7" t="s">
        <v>31</v>
      </c>
      <c r="G2" s="7" t="s">
        <v>20</v>
      </c>
      <c r="H2" s="7" t="s">
        <v>7</v>
      </c>
    </row>
    <row r="3" spans="2:8" x14ac:dyDescent="0.3">
      <c r="B3" s="21" t="s">
        <v>25</v>
      </c>
      <c r="C3" s="22" t="s">
        <v>15</v>
      </c>
      <c r="D3" s="22" t="s">
        <v>10</v>
      </c>
      <c r="E3" s="25" t="s">
        <v>36</v>
      </c>
      <c r="F3" s="4">
        <v>10000</v>
      </c>
      <c r="G3" s="31">
        <v>0.02</v>
      </c>
      <c r="H3" s="34">
        <v>31618</v>
      </c>
    </row>
    <row r="4" spans="2:8" x14ac:dyDescent="0.3">
      <c r="B4" s="5" t="s">
        <v>24</v>
      </c>
      <c r="C4" s="2" t="s">
        <v>13</v>
      </c>
      <c r="D4" s="2" t="s">
        <v>14</v>
      </c>
      <c r="E4" s="26" t="s">
        <v>37</v>
      </c>
      <c r="F4" s="3">
        <v>8000</v>
      </c>
      <c r="G4" s="32">
        <v>0.03</v>
      </c>
      <c r="H4" s="35">
        <v>33289</v>
      </c>
    </row>
    <row r="5" spans="2:8" x14ac:dyDescent="0.3">
      <c r="B5" s="5" t="s">
        <v>22</v>
      </c>
      <c r="C5" s="2" t="s">
        <v>9</v>
      </c>
      <c r="D5" s="2" t="s">
        <v>10</v>
      </c>
      <c r="E5" s="26" t="s">
        <v>36</v>
      </c>
      <c r="F5" s="3">
        <v>120000</v>
      </c>
      <c r="G5" s="32">
        <v>2.1000000000000001E-2</v>
      </c>
      <c r="H5" s="35">
        <v>14820</v>
      </c>
    </row>
    <row r="6" spans="2:8" x14ac:dyDescent="0.3">
      <c r="B6" s="5" t="s">
        <v>29</v>
      </c>
      <c r="C6" s="2" t="s">
        <v>19</v>
      </c>
      <c r="D6" s="2" t="s">
        <v>12</v>
      </c>
      <c r="E6" s="26" t="s">
        <v>37</v>
      </c>
      <c r="F6" s="3">
        <v>5000</v>
      </c>
      <c r="G6" s="32">
        <v>0.03</v>
      </c>
      <c r="H6" s="35">
        <v>27065</v>
      </c>
    </row>
    <row r="7" spans="2:8" x14ac:dyDescent="0.3">
      <c r="B7" s="5" t="s">
        <v>27</v>
      </c>
      <c r="C7" s="2" t="s">
        <v>17</v>
      </c>
      <c r="D7" s="2" t="s">
        <v>12</v>
      </c>
      <c r="E7" s="26" t="s">
        <v>35</v>
      </c>
      <c r="F7" s="3">
        <v>15000</v>
      </c>
      <c r="G7" s="32">
        <v>0.03</v>
      </c>
      <c r="H7" s="35">
        <v>48683</v>
      </c>
    </row>
    <row r="8" spans="2:8" x14ac:dyDescent="0.3">
      <c r="B8" s="5" t="s">
        <v>28</v>
      </c>
      <c r="C8" s="2" t="s">
        <v>18</v>
      </c>
      <c r="D8" s="2" t="s">
        <v>10</v>
      </c>
      <c r="E8" s="26" t="s">
        <v>35</v>
      </c>
      <c r="F8" s="3">
        <v>5000</v>
      </c>
      <c r="G8" s="32">
        <v>1.4999999999999999E-2</v>
      </c>
      <c r="H8" s="35">
        <v>36289</v>
      </c>
    </row>
    <row r="9" spans="2:8" x14ac:dyDescent="0.3">
      <c r="B9" s="5" t="s">
        <v>23</v>
      </c>
      <c r="C9" s="2" t="s">
        <v>11</v>
      </c>
      <c r="D9" s="2" t="s">
        <v>12</v>
      </c>
      <c r="E9" s="26" t="s">
        <v>37</v>
      </c>
      <c r="F9" s="3">
        <v>30000</v>
      </c>
      <c r="G9" s="32">
        <v>1.4999999999999999E-2</v>
      </c>
      <c r="H9" s="35">
        <v>74609</v>
      </c>
    </row>
    <row r="10" spans="2:8" x14ac:dyDescent="0.3">
      <c r="B10" s="39" t="s">
        <v>26</v>
      </c>
      <c r="C10" s="40" t="s">
        <v>16</v>
      </c>
      <c r="D10" s="40" t="s">
        <v>14</v>
      </c>
      <c r="E10" s="41" t="s">
        <v>36</v>
      </c>
      <c r="F10" s="42">
        <v>300000</v>
      </c>
      <c r="G10" s="43">
        <v>0.05</v>
      </c>
      <c r="H10" s="44">
        <v>4062</v>
      </c>
    </row>
    <row r="11" spans="2:8" x14ac:dyDescent="0.3">
      <c r="B11" s="59" t="s">
        <v>40</v>
      </c>
      <c r="C11" s="59"/>
      <c r="D11" s="59"/>
      <c r="E11" s="59"/>
      <c r="F11" s="59"/>
      <c r="G11" s="59"/>
      <c r="H11" s="20">
        <f>DSUM(B2:H10,7,E2:E3)</f>
        <v>50500</v>
      </c>
    </row>
    <row r="13" spans="2:8" ht="14.25" thickBot="1" x14ac:dyDescent="0.35"/>
    <row r="14" spans="2:8" ht="27.75" thickBot="1" x14ac:dyDescent="0.35">
      <c r="B14" s="16" t="s">
        <v>5</v>
      </c>
      <c r="C14" s="7" t="s">
        <v>31</v>
      </c>
    </row>
    <row r="15" spans="2:8" x14ac:dyDescent="0.3">
      <c r="B15" s="1" t="s">
        <v>38</v>
      </c>
    </row>
    <row r="16" spans="2:8" x14ac:dyDescent="0.3">
      <c r="C16" s="1" t="s">
        <v>39</v>
      </c>
    </row>
    <row r="17" spans="2:5" ht="14.25" thickBot="1" x14ac:dyDescent="0.35"/>
    <row r="18" spans="2:5" ht="27.75" thickBot="1" x14ac:dyDescent="0.35">
      <c r="B18" s="16" t="s">
        <v>4</v>
      </c>
      <c r="C18" s="7" t="s">
        <v>6</v>
      </c>
      <c r="D18" s="7" t="s">
        <v>31</v>
      </c>
      <c r="E18" s="7" t="s">
        <v>7</v>
      </c>
    </row>
    <row r="19" spans="2:5" x14ac:dyDescent="0.3">
      <c r="B19" s="2" t="s">
        <v>19</v>
      </c>
      <c r="C19" s="26" t="s">
        <v>37</v>
      </c>
      <c r="D19" s="3">
        <v>5000</v>
      </c>
      <c r="E19" s="35">
        <v>27065</v>
      </c>
    </row>
    <row r="20" spans="2:5" x14ac:dyDescent="0.3">
      <c r="B20" s="2" t="s">
        <v>17</v>
      </c>
      <c r="C20" s="26" t="s">
        <v>35</v>
      </c>
      <c r="D20" s="3">
        <v>15000</v>
      </c>
      <c r="E20" s="35">
        <v>48683</v>
      </c>
    </row>
    <row r="21" spans="2:5" x14ac:dyDescent="0.3">
      <c r="B21" s="2" t="s">
        <v>11</v>
      </c>
      <c r="C21" s="26" t="s">
        <v>37</v>
      </c>
      <c r="D21" s="3">
        <v>30000</v>
      </c>
      <c r="E21" s="35">
        <v>74609</v>
      </c>
    </row>
    <row r="22" spans="2:5" x14ac:dyDescent="0.3">
      <c r="B22" s="2" t="s">
        <v>16</v>
      </c>
      <c r="C22" s="26" t="s">
        <v>36</v>
      </c>
      <c r="D22" s="3">
        <v>300000</v>
      </c>
      <c r="E22" s="35">
        <v>4062</v>
      </c>
    </row>
  </sheetData>
  <mergeCells count="1">
    <mergeCell ref="B11:G11"/>
  </mergeCells>
  <phoneticPr fontId="2" type="noConversion"/>
  <conditionalFormatting sqref="B3:H10">
    <cfRule type="expression" dxfId="1" priority="1">
      <formula>$H3&lt;=30000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18"/>
  <sheetViews>
    <sheetView topLeftCell="A9" zoomScaleNormal="100" workbookViewId="0">
      <selection activeCell="D22" sqref="D22"/>
    </sheetView>
  </sheetViews>
  <sheetFormatPr defaultColWidth="8.75" defaultRowHeight="13.5" x14ac:dyDescent="0.3"/>
  <cols>
    <col min="1" max="1" width="1.75" style="1" customWidth="1"/>
    <col min="2" max="2" width="10.125" style="1" customWidth="1"/>
    <col min="3" max="3" width="15.875" style="1" bestFit="1" customWidth="1"/>
    <col min="4" max="5" width="12.375" style="1" customWidth="1"/>
    <col min="6" max="6" width="13.25" style="1" customWidth="1"/>
    <col min="7" max="7" width="11.75" style="1" customWidth="1"/>
    <col min="8" max="8" width="13.75" style="1" customWidth="1"/>
    <col min="9" max="16384" width="8.75" style="1"/>
  </cols>
  <sheetData>
    <row r="1" spans="2:8" ht="14.25" thickBot="1" x14ac:dyDescent="0.35"/>
    <row r="2" spans="2:8" ht="27.75" thickBot="1" x14ac:dyDescent="0.35">
      <c r="B2" s="15" t="s">
        <v>3</v>
      </c>
      <c r="C2" s="16" t="s">
        <v>4</v>
      </c>
      <c r="D2" s="16" t="s">
        <v>5</v>
      </c>
      <c r="E2" s="7" t="s">
        <v>6</v>
      </c>
      <c r="F2" s="7" t="s">
        <v>31</v>
      </c>
      <c r="G2" s="7" t="s">
        <v>20</v>
      </c>
      <c r="H2" s="7" t="s">
        <v>7</v>
      </c>
    </row>
    <row r="3" spans="2:8" x14ac:dyDescent="0.3">
      <c r="B3" s="21" t="s">
        <v>25</v>
      </c>
      <c r="C3" s="22" t="s">
        <v>15</v>
      </c>
      <c r="D3" s="22" t="s">
        <v>10</v>
      </c>
      <c r="E3" s="25" t="s">
        <v>36</v>
      </c>
      <c r="F3" s="4">
        <v>10000</v>
      </c>
      <c r="G3" s="31">
        <v>0.02</v>
      </c>
      <c r="H3" s="34">
        <v>31566</v>
      </c>
    </row>
    <row r="4" spans="2:8" x14ac:dyDescent="0.3">
      <c r="B4" s="5" t="s">
        <v>22</v>
      </c>
      <c r="C4" s="2" t="s">
        <v>9</v>
      </c>
      <c r="D4" s="2" t="s">
        <v>10</v>
      </c>
      <c r="E4" s="26" t="s">
        <v>36</v>
      </c>
      <c r="F4" s="3">
        <v>120000</v>
      </c>
      <c r="G4" s="32">
        <v>2.1000000000000001E-2</v>
      </c>
      <c r="H4" s="35">
        <v>14820</v>
      </c>
    </row>
    <row r="5" spans="2:8" x14ac:dyDescent="0.3">
      <c r="B5" s="5" t="s">
        <v>26</v>
      </c>
      <c r="C5" s="2" t="s">
        <v>16</v>
      </c>
      <c r="D5" s="2" t="s">
        <v>14</v>
      </c>
      <c r="E5" s="26" t="s">
        <v>36</v>
      </c>
      <c r="F5" s="3">
        <v>300000</v>
      </c>
      <c r="G5" s="32">
        <v>0.05</v>
      </c>
      <c r="H5" s="35">
        <v>4062</v>
      </c>
    </row>
    <row r="6" spans="2:8" x14ac:dyDescent="0.3">
      <c r="B6" s="5"/>
      <c r="C6" s="2"/>
      <c r="D6" s="2"/>
      <c r="E6" s="45" t="s">
        <v>41</v>
      </c>
      <c r="F6" s="3"/>
      <c r="G6" s="32"/>
      <c r="H6" s="35">
        <f>SUBTOTAL(1,H3:H5)</f>
        <v>16816</v>
      </c>
    </row>
    <row r="7" spans="2:8" x14ac:dyDescent="0.3">
      <c r="B7" s="5"/>
      <c r="C7" s="2">
        <f>SUBTOTAL(3,C3:C5)</f>
        <v>3</v>
      </c>
      <c r="D7" s="2"/>
      <c r="E7" s="45" t="s">
        <v>44</v>
      </c>
      <c r="F7" s="3"/>
      <c r="G7" s="32"/>
      <c r="H7" s="35"/>
    </row>
    <row r="8" spans="2:8" x14ac:dyDescent="0.3">
      <c r="B8" s="5" t="s">
        <v>27</v>
      </c>
      <c r="C8" s="2" t="s">
        <v>17</v>
      </c>
      <c r="D8" s="2" t="s">
        <v>12</v>
      </c>
      <c r="E8" s="26" t="s">
        <v>35</v>
      </c>
      <c r="F8" s="3">
        <v>15000</v>
      </c>
      <c r="G8" s="32">
        <v>0.03</v>
      </c>
      <c r="H8" s="35">
        <v>48683</v>
      </c>
    </row>
    <row r="9" spans="2:8" x14ac:dyDescent="0.3">
      <c r="B9" s="5" t="s">
        <v>28</v>
      </c>
      <c r="C9" s="2" t="s">
        <v>18</v>
      </c>
      <c r="D9" s="2" t="s">
        <v>10</v>
      </c>
      <c r="E9" s="26" t="s">
        <v>35</v>
      </c>
      <c r="F9" s="3">
        <v>5000</v>
      </c>
      <c r="G9" s="32">
        <v>1.4999999999999999E-2</v>
      </c>
      <c r="H9" s="35">
        <v>36289</v>
      </c>
    </row>
    <row r="10" spans="2:8" x14ac:dyDescent="0.3">
      <c r="B10" s="5"/>
      <c r="C10" s="2"/>
      <c r="D10" s="2"/>
      <c r="E10" s="46" t="s">
        <v>42</v>
      </c>
      <c r="F10" s="3"/>
      <c r="G10" s="32"/>
      <c r="H10" s="35">
        <f>SUBTOTAL(1,H8:H9)</f>
        <v>42486</v>
      </c>
    </row>
    <row r="11" spans="2:8" x14ac:dyDescent="0.3">
      <c r="B11" s="5"/>
      <c r="C11" s="2">
        <f>SUBTOTAL(3,C8:C9)</f>
        <v>2</v>
      </c>
      <c r="D11" s="2"/>
      <c r="E11" s="46" t="s">
        <v>45</v>
      </c>
      <c r="F11" s="3"/>
      <c r="G11" s="32"/>
      <c r="H11" s="35"/>
    </row>
    <row r="12" spans="2:8" x14ac:dyDescent="0.3">
      <c r="B12" s="5" t="s">
        <v>24</v>
      </c>
      <c r="C12" s="2" t="s">
        <v>13</v>
      </c>
      <c r="D12" s="2" t="s">
        <v>14</v>
      </c>
      <c r="E12" s="26" t="s">
        <v>37</v>
      </c>
      <c r="F12" s="3">
        <v>8000</v>
      </c>
      <c r="G12" s="32">
        <v>0.03</v>
      </c>
      <c r="H12" s="35">
        <v>33289</v>
      </c>
    </row>
    <row r="13" spans="2:8" x14ac:dyDescent="0.3">
      <c r="B13" s="5" t="s">
        <v>29</v>
      </c>
      <c r="C13" s="2" t="s">
        <v>19</v>
      </c>
      <c r="D13" s="2" t="s">
        <v>12</v>
      </c>
      <c r="E13" s="26" t="s">
        <v>37</v>
      </c>
      <c r="F13" s="3">
        <v>5000</v>
      </c>
      <c r="G13" s="32">
        <v>0.03</v>
      </c>
      <c r="H13" s="35">
        <v>27065</v>
      </c>
    </row>
    <row r="14" spans="2:8" ht="14.25" thickBot="1" x14ac:dyDescent="0.35">
      <c r="B14" s="23" t="s">
        <v>23</v>
      </c>
      <c r="C14" s="24" t="s">
        <v>11</v>
      </c>
      <c r="D14" s="24" t="s">
        <v>12</v>
      </c>
      <c r="E14" s="14" t="s">
        <v>37</v>
      </c>
      <c r="F14" s="6">
        <v>30000</v>
      </c>
      <c r="G14" s="33">
        <v>1.4999999999999999E-2</v>
      </c>
      <c r="H14" s="36">
        <v>74609</v>
      </c>
    </row>
    <row r="15" spans="2:8" x14ac:dyDescent="0.3">
      <c r="B15" s="30"/>
      <c r="C15" s="30"/>
      <c r="D15" s="30"/>
      <c r="E15" s="49" t="s">
        <v>43</v>
      </c>
      <c r="F15" s="9"/>
      <c r="G15" s="47"/>
      <c r="H15" s="48">
        <f>SUBTOTAL(1,H12:H14)</f>
        <v>44987.666666666664</v>
      </c>
    </row>
    <row r="16" spans="2:8" x14ac:dyDescent="0.3">
      <c r="B16" s="30"/>
      <c r="C16" s="30">
        <f>SUBTOTAL(3,C12:C14)</f>
        <v>3</v>
      </c>
      <c r="D16" s="30"/>
      <c r="E16" s="49" t="s">
        <v>46</v>
      </c>
      <c r="F16" s="9"/>
      <c r="G16" s="47"/>
      <c r="H16" s="48"/>
    </row>
    <row r="17" spans="2:8" x14ac:dyDescent="0.3">
      <c r="B17" s="30"/>
      <c r="C17" s="30"/>
      <c r="D17" s="30"/>
      <c r="E17" s="49" t="s">
        <v>1</v>
      </c>
      <c r="F17" s="9"/>
      <c r="G17" s="47"/>
      <c r="H17" s="48">
        <f>SUBTOTAL(1,H3:H14)</f>
        <v>33797.875</v>
      </c>
    </row>
    <row r="18" spans="2:8" x14ac:dyDescent="0.3">
      <c r="B18" s="30"/>
      <c r="C18" s="30">
        <f>SUBTOTAL(3,C3:C14)</f>
        <v>8</v>
      </c>
      <c r="D18" s="30"/>
      <c r="E18" s="49" t="s">
        <v>0</v>
      </c>
      <c r="F18" s="9"/>
      <c r="G18" s="47"/>
      <c r="H18" s="48"/>
    </row>
  </sheetData>
  <sortState xmlns:xlrd2="http://schemas.microsoft.com/office/spreadsheetml/2017/richdata2" ref="B3:H14">
    <sortCondition descending="1" ref="E3:E14"/>
  </sortState>
  <phoneticPr fontId="2" type="noConversion"/>
  <conditionalFormatting sqref="B3:H18">
    <cfRule type="expression" dxfId="0" priority="1">
      <formula>$H3&lt;=30000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연회비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유가희</cp:lastModifiedBy>
  <dcterms:created xsi:type="dcterms:W3CDTF">2023-07-20T01:12:47Z</dcterms:created>
  <dcterms:modified xsi:type="dcterms:W3CDTF">2024-05-12T12:02:43Z</dcterms:modified>
</cp:coreProperties>
</file>